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ates\Documents\Coates 2\Finances\Bank accounts &amp; financial anlysis\Bank reconciliations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1" i="1"/>
  <c r="D43" i="1" s="1"/>
  <c r="D48" i="1" s="1"/>
  <c r="D36" i="1"/>
  <c r="E35" i="1"/>
  <c r="A35" i="1"/>
  <c r="D34" i="1"/>
  <c r="F34" i="1" s="1"/>
  <c r="F33" i="1"/>
  <c r="F32" i="1"/>
  <c r="D31" i="1"/>
  <c r="F31" i="1" s="1"/>
  <c r="F30" i="1"/>
  <c r="E29" i="1"/>
  <c r="E37" i="1" s="1"/>
  <c r="A29" i="1"/>
  <c r="A37" i="1" s="1"/>
  <c r="F28" i="1"/>
  <c r="D27" i="1"/>
  <c r="F27" i="1" s="1"/>
  <c r="D26" i="1"/>
  <c r="F26" i="1" s="1"/>
  <c r="A26" i="1"/>
  <c r="F25" i="1"/>
  <c r="D24" i="1"/>
  <c r="F24" i="1" s="1"/>
  <c r="D23" i="1"/>
  <c r="F23" i="1" s="1"/>
  <c r="D22" i="1"/>
  <c r="F22" i="1" s="1"/>
  <c r="D21" i="1"/>
  <c r="F21" i="1" s="1"/>
  <c r="D20" i="1"/>
  <c r="F20" i="1" s="1"/>
  <c r="D19" i="1"/>
  <c r="F19" i="1" s="1"/>
  <c r="D18" i="1"/>
  <c r="F18" i="1" s="1"/>
  <c r="D17" i="1"/>
  <c r="F17" i="1" s="1"/>
  <c r="F16" i="1"/>
  <c r="F15" i="1"/>
  <c r="D15" i="1"/>
  <c r="D14" i="1"/>
  <c r="D29" i="1" s="1"/>
  <c r="D12" i="1"/>
  <c r="A12" i="1"/>
  <c r="D11" i="1"/>
  <c r="F11" i="1" s="1"/>
  <c r="F8" i="1"/>
  <c r="D8" i="1"/>
  <c r="D7" i="1"/>
  <c r="F7" i="1" s="1"/>
  <c r="E5" i="1"/>
  <c r="D5" i="1"/>
  <c r="F35" i="1" l="1"/>
  <c r="D37" i="1"/>
  <c r="G42" i="1" s="1"/>
  <c r="J42" i="1" s="1"/>
  <c r="D35" i="1"/>
  <c r="F14" i="1"/>
  <c r="F29" i="1" s="1"/>
  <c r="F37" i="1" l="1"/>
  <c r="D38" i="1"/>
</calcChain>
</file>

<file path=xl/sharedStrings.xml><?xml version="1.0" encoding="utf-8"?>
<sst xmlns="http://schemas.openxmlformats.org/spreadsheetml/2006/main" count="52" uniqueCount="47">
  <si>
    <t xml:space="preserve">Coates Parish council 2023/24 financial records  </t>
  </si>
  <si>
    <t>Actual 2022/23</t>
  </si>
  <si>
    <t>Budget (23/24)</t>
  </si>
  <si>
    <t>Variance</t>
  </si>
  <si>
    <t>Brought forward</t>
  </si>
  <si>
    <t>Income</t>
  </si>
  <si>
    <t>Precept</t>
  </si>
  <si>
    <t>Bank interest</t>
  </si>
  <si>
    <t>VAT repayment</t>
  </si>
  <si>
    <t>Grants</t>
  </si>
  <si>
    <t>Other - bank compensation</t>
  </si>
  <si>
    <t>TOTAL INCOME</t>
  </si>
  <si>
    <t>Expenditure</t>
  </si>
  <si>
    <t>General administration</t>
  </si>
  <si>
    <t>Clerks salary/HMRC/PATA</t>
  </si>
  <si>
    <t>Refreshments/expenses APM</t>
  </si>
  <si>
    <t>Grass cutting</t>
  </si>
  <si>
    <t>Audit</t>
  </si>
  <si>
    <t>Website</t>
  </si>
  <si>
    <t>GAPTC</t>
  </si>
  <si>
    <t>Training</t>
  </si>
  <si>
    <t>Travel expenses</t>
  </si>
  <si>
    <t>Insurance</t>
  </si>
  <si>
    <t>Room hire</t>
  </si>
  <si>
    <t>Playground inspection / maintennace</t>
  </si>
  <si>
    <t>Professional fees</t>
  </si>
  <si>
    <t>Maintenance of Council Assets</t>
  </si>
  <si>
    <t>Total</t>
  </si>
  <si>
    <t>Projects:</t>
  </si>
  <si>
    <t>Website Accessibility requirements</t>
  </si>
  <si>
    <t xml:space="preserve">Community/sporting initiatives </t>
  </si>
  <si>
    <t xml:space="preserve">Village signage </t>
  </si>
  <si>
    <t>Road safety</t>
  </si>
  <si>
    <t xml:space="preserve">Planting of Parish Council land </t>
  </si>
  <si>
    <t>Unbudgeted</t>
  </si>
  <si>
    <t>TOTAL EXPENDITURE</t>
  </si>
  <si>
    <t xml:space="preserve">Carried forward </t>
  </si>
  <si>
    <t>Current assets</t>
  </si>
  <si>
    <t>Lloyds Precept account</t>
  </si>
  <si>
    <t>Checksum</t>
  </si>
  <si>
    <t>Lloyds Treasurers account</t>
  </si>
  <si>
    <t>TOTAL ASSETS</t>
  </si>
  <si>
    <t>Current liabilities</t>
  </si>
  <si>
    <t>Creditors</t>
  </si>
  <si>
    <t>NET ASSETS</t>
  </si>
  <si>
    <t>Less unpresented cheques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</si>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</sst>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£&quot;* #,##0.00_-;\-&quot;£&quot;* #,##0.00_-;_-&quot;£&quot;* &quot;-&quot;??_-;_-@_-"/>
    <numFmt numFmtId="164" formatCode="[$-409]General"/>
    <numFmt numFmtId="165" formatCode="[$-409]d\-mmm\-yy"/>
    <numFmt numFmtId="166" formatCode="[$-409]#,##0.00"/>
    <numFmt numFmtId="167" formatCode="[$-409]#,##0"/>
    <numFmt numFmtId="168" formatCode="&quot;£&quot;#,##0.00"/>
    <numFmt numFmtId="169" formatCode="&quot;£&quot;#,##0.00;[Red]&quot;-£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4" fillId="0" borderId="0" applyBorder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164" fontId="5" fillId="0" borderId="0" xfId="2" applyFont="1" applyFill="1" applyAlignment="1"/>
    <xf numFmtId="164" fontId="6" fillId="0" borderId="0" xfId="2" applyFont="1" applyFill="1" applyAlignment="1">
      <alignment horizontal="center"/>
    </xf>
    <xf numFmtId="164" fontId="6" fillId="0" borderId="0" xfId="2" applyFont="1" applyFill="1" applyAlignment="1">
      <alignment horizontal="left" vertical="top" wrapText="1"/>
    </xf>
    <xf numFmtId="164" fontId="6" fillId="0" borderId="0" xfId="2" applyFont="1" applyFill="1" applyAlignment="1">
      <alignment vertical="top" wrapText="1"/>
    </xf>
    <xf numFmtId="165" fontId="7" fillId="0" borderId="0" xfId="2" applyNumberFormat="1" applyFont="1" applyFill="1" applyAlignment="1">
      <alignment horizontal="right" vertical="top" wrapText="1"/>
    </xf>
    <xf numFmtId="164" fontId="6" fillId="0" borderId="0" xfId="2" applyFont="1" applyFill="1" applyAlignment="1">
      <alignment horizontal="right" vertical="top" wrapText="1"/>
    </xf>
    <xf numFmtId="164" fontId="6" fillId="0" borderId="0" xfId="2" applyFont="1" applyFill="1" applyAlignment="1"/>
    <xf numFmtId="166" fontId="8" fillId="0" borderId="0" xfId="2" applyNumberFormat="1" applyFont="1" applyFill="1" applyAlignment="1"/>
    <xf numFmtId="167" fontId="6" fillId="0" borderId="0" xfId="2" applyNumberFormat="1" applyFont="1" applyFill="1" applyAlignment="1"/>
    <xf numFmtId="166" fontId="6" fillId="0" borderId="0" xfId="2" applyNumberFormat="1" applyFont="1" applyFill="1" applyAlignment="1"/>
    <xf numFmtId="166" fontId="5" fillId="0" borderId="0" xfId="2" applyNumberFormat="1" applyFont="1" applyFill="1" applyAlignment="1"/>
    <xf numFmtId="164" fontId="6" fillId="2" borderId="0" xfId="2" applyFont="1" applyFill="1" applyAlignment="1"/>
    <xf numFmtId="167" fontId="5" fillId="0" borderId="0" xfId="2" applyNumberFormat="1" applyFont="1" applyFill="1" applyAlignment="1"/>
    <xf numFmtId="4" fontId="5" fillId="0" borderId="0" xfId="2" applyNumberFormat="1" applyFont="1" applyFill="1" applyAlignment="1"/>
    <xf numFmtId="166" fontId="9" fillId="0" borderId="0" xfId="2" applyNumberFormat="1" applyFont="1" applyFill="1" applyAlignment="1"/>
    <xf numFmtId="166" fontId="8" fillId="0" borderId="1" xfId="2" applyNumberFormat="1" applyFont="1" applyFill="1" applyBorder="1" applyAlignment="1"/>
    <xf numFmtId="164" fontId="6" fillId="0" borderId="1" xfId="2" applyFont="1" applyFill="1" applyBorder="1" applyAlignment="1"/>
    <xf numFmtId="0" fontId="3" fillId="0" borderId="0" xfId="0" applyFont="1" applyBorder="1"/>
    <xf numFmtId="164" fontId="6" fillId="0" borderId="0" xfId="2" applyFont="1" applyFill="1" applyBorder="1" applyAlignment="1"/>
    <xf numFmtId="166" fontId="8" fillId="0" borderId="0" xfId="2" applyNumberFormat="1" applyFont="1" applyFill="1" applyBorder="1" applyAlignment="1"/>
    <xf numFmtId="164" fontId="6" fillId="0" borderId="0" xfId="2" applyFont="1" applyFill="1" applyAlignment="1">
      <alignment horizontal="left" wrapText="1"/>
    </xf>
    <xf numFmtId="166" fontId="5" fillId="0" borderId="0" xfId="2" applyNumberFormat="1" applyFont="1" applyFill="1" applyBorder="1" applyAlignment="1"/>
    <xf numFmtId="166" fontId="9" fillId="0" borderId="0" xfId="2" applyNumberFormat="1" applyFont="1" applyFill="1" applyAlignment="1">
      <alignment horizontal="right"/>
    </xf>
    <xf numFmtId="166" fontId="7" fillId="0" borderId="0" xfId="2" applyNumberFormat="1" applyFont="1" applyFill="1" applyAlignment="1">
      <alignment horizontal="right"/>
    </xf>
    <xf numFmtId="164" fontId="5" fillId="0" borderId="0" xfId="2" applyFont="1" applyFill="1" applyBorder="1" applyAlignment="1"/>
    <xf numFmtId="166" fontId="7" fillId="0" borderId="0" xfId="2" applyNumberFormat="1" applyFont="1" applyFill="1" applyBorder="1" applyAlignment="1">
      <alignment horizontal="right"/>
    </xf>
    <xf numFmtId="166" fontId="7" fillId="0" borderId="0" xfId="2" applyNumberFormat="1" applyFont="1" applyFill="1" applyAlignment="1"/>
    <xf numFmtId="4" fontId="9" fillId="0" borderId="0" xfId="0" applyNumberFormat="1" applyFont="1" applyBorder="1"/>
    <xf numFmtId="166" fontId="7" fillId="0" borderId="0" xfId="2" applyNumberFormat="1" applyFont="1" applyFill="1" applyBorder="1" applyAlignment="1"/>
    <xf numFmtId="166" fontId="9" fillId="0" borderId="0" xfId="2" applyNumberFormat="1" applyFont="1" applyFill="1" applyBorder="1" applyAlignment="1"/>
    <xf numFmtId="166" fontId="7" fillId="0" borderId="2" xfId="2" applyNumberFormat="1" applyFont="1" applyFill="1" applyBorder="1" applyAlignment="1"/>
    <xf numFmtId="164" fontId="6" fillId="0" borderId="2" xfId="2" applyFont="1" applyFill="1" applyBorder="1" applyAlignment="1"/>
    <xf numFmtId="164" fontId="6" fillId="0" borderId="0" xfId="2" applyFont="1" applyFill="1" applyAlignment="1">
      <alignment horizontal="left"/>
    </xf>
    <xf numFmtId="166" fontId="7" fillId="3" borderId="3" xfId="2" applyNumberFormat="1" applyFont="1" applyFill="1" applyBorder="1" applyAlignment="1"/>
    <xf numFmtId="164" fontId="6" fillId="3" borderId="3" xfId="2" applyFont="1" applyFill="1" applyBorder="1" applyAlignment="1"/>
    <xf numFmtId="4" fontId="3" fillId="0" borderId="0" xfId="0" applyNumberFormat="1" applyFont="1" applyBorder="1"/>
    <xf numFmtId="166" fontId="7" fillId="3" borderId="0" xfId="2" applyNumberFormat="1" applyFont="1" applyFill="1" applyBorder="1" applyAlignment="1"/>
    <xf numFmtId="164" fontId="6" fillId="3" borderId="0" xfId="2" applyFont="1" applyFill="1" applyBorder="1" applyAlignment="1"/>
    <xf numFmtId="167" fontId="6" fillId="0" borderId="0" xfId="2" applyNumberFormat="1" applyFont="1" applyFill="1" applyBorder="1" applyAlignment="1"/>
    <xf numFmtId="4" fontId="10" fillId="0" borderId="0" xfId="0" applyNumberFormat="1" applyFont="1" applyBorder="1"/>
    <xf numFmtId="166" fontId="10" fillId="0" borderId="0" xfId="2" applyNumberFormat="1" applyFont="1" applyFill="1" applyAlignment="1"/>
    <xf numFmtId="164" fontId="6" fillId="0" borderId="4" xfId="2" applyFont="1" applyFill="1" applyBorder="1" applyAlignment="1">
      <alignment horizontal="center"/>
    </xf>
    <xf numFmtId="4" fontId="10" fillId="0" borderId="0" xfId="2" applyNumberFormat="1" applyFont="1" applyFill="1" applyBorder="1" applyAlignment="1"/>
    <xf numFmtId="166" fontId="6" fillId="0" borderId="0" xfId="2" applyNumberFormat="1" applyFont="1" applyFill="1" applyAlignment="1">
      <alignment horizontal="left"/>
    </xf>
    <xf numFmtId="44" fontId="5" fillId="4" borderId="4" xfId="1" applyFont="1" applyFill="1" applyBorder="1" applyAlignment="1">
      <alignment horizontal="center"/>
    </xf>
    <xf numFmtId="44" fontId="3" fillId="0" borderId="0" xfId="0" applyNumberFormat="1" applyFont="1" applyBorder="1"/>
    <xf numFmtId="167" fontId="5" fillId="0" borderId="0" xfId="2" applyNumberFormat="1" applyFont="1" applyFill="1" applyBorder="1" applyAlignment="1"/>
    <xf numFmtId="166" fontId="8" fillId="0" borderId="1" xfId="2" applyNumberFormat="1" applyFont="1" applyFill="1" applyBorder="1" applyAlignment="1">
      <alignment horizontal="right"/>
    </xf>
    <xf numFmtId="168" fontId="5" fillId="0" borderId="0" xfId="2" applyNumberFormat="1" applyFont="1" applyFill="1" applyBorder="1" applyAlignment="1"/>
    <xf numFmtId="164" fontId="5" fillId="0" borderId="0" xfId="2" applyFont="1" applyFill="1" applyAlignment="1">
      <alignment wrapText="1"/>
    </xf>
    <xf numFmtId="164" fontId="5" fillId="0" borderId="0" xfId="2" applyFont="1" applyFill="1" applyAlignment="1">
      <alignment horizontal="right"/>
    </xf>
    <xf numFmtId="169" fontId="7" fillId="0" borderId="1" xfId="2" applyNumberFormat="1" applyFont="1" applyFill="1" applyBorder="1" applyAlignment="1">
      <alignment horizontal="right"/>
    </xf>
    <xf numFmtId="164" fontId="10" fillId="0" borderId="0" xfId="2" applyFont="1" applyFill="1" applyAlignment="1"/>
    <xf numFmtId="169" fontId="6" fillId="0" borderId="0" xfId="2" applyNumberFormat="1" applyFont="1" applyFill="1" applyAlignment="1"/>
  </cellXfs>
  <cellStyles count="3">
    <cellStyle name="Currency" xfId="1" builtinId="4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ates\Documents\Coates%202\Finances\Bank%20accounts%20&amp;%20financial%20anlysis\Bank%20transactions%20&amp;%20financial%20analysis\23-24%20Bank%20transactions%20&amp;%20financial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 precept account"/>
      <sheetName val="Bank treasurers account"/>
      <sheetName val="Bank fiesta account"/>
      <sheetName val="receipts-payments analysis"/>
      <sheetName val="Bank reconciliation  "/>
      <sheetName val=" Sheet 6"/>
      <sheetName val="Sheet 7"/>
    </sheetNames>
    <sheetDataSet>
      <sheetData sheetId="0">
        <row r="7">
          <cell r="E7">
            <v>6649.15</v>
          </cell>
        </row>
        <row r="26">
          <cell r="E26">
            <v>14528.36</v>
          </cell>
        </row>
      </sheetData>
      <sheetData sheetId="1">
        <row r="6">
          <cell r="F6">
            <v>868.83</v>
          </cell>
        </row>
        <row r="36">
          <cell r="F36">
            <v>868.83</v>
          </cell>
        </row>
      </sheetData>
      <sheetData sheetId="2"/>
      <sheetData sheetId="3">
        <row r="122">
          <cell r="C122">
            <v>7875</v>
          </cell>
          <cell r="D122">
            <v>4.21</v>
          </cell>
          <cell r="F122">
            <v>0</v>
          </cell>
          <cell r="L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B122">
            <v>0</v>
          </cell>
          <cell r="AE122">
            <v>0</v>
          </cell>
          <cell r="AG122">
            <v>0</v>
          </cell>
          <cell r="AH122">
            <v>0</v>
          </cell>
        </row>
        <row r="124">
          <cell r="M124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workbookViewId="0">
      <selection activeCell="C5" sqref="C5"/>
    </sheetView>
  </sheetViews>
  <sheetFormatPr defaultRowHeight="14.25" x14ac:dyDescent="0.2"/>
  <cols>
    <col min="1" max="1" width="10.5703125" style="2" customWidth="1"/>
    <col min="2" max="2" width="10.85546875" style="2" customWidth="1"/>
    <col min="3" max="3" width="35.7109375" style="2" customWidth="1"/>
    <col min="4" max="4" width="11.28515625" style="2" customWidth="1"/>
    <col min="5" max="5" width="11.140625" style="2" customWidth="1"/>
    <col min="6" max="6" width="10.140625" style="2" bestFit="1" customWidth="1"/>
    <col min="7" max="7" width="13.42578125" style="2" customWidth="1"/>
    <col min="8" max="9" width="9.140625" style="2"/>
    <col min="10" max="10" width="12.140625" style="2" customWidth="1"/>
    <col min="11" max="11" width="9.140625" style="2"/>
    <col min="12" max="12" width="9.85546875" style="2" bestFit="1" customWidth="1"/>
    <col min="13" max="16384" width="9.140625" style="2"/>
  </cols>
  <sheetData>
    <row r="1" spans="1:14" ht="15" x14ac:dyDescent="0.25">
      <c r="A1" s="1" t="s">
        <v>0</v>
      </c>
    </row>
    <row r="2" spans="1:14" ht="15" x14ac:dyDescent="0.25">
      <c r="A2" s="3"/>
      <c r="B2" s="3"/>
      <c r="C2" s="4"/>
      <c r="D2" s="3"/>
      <c r="E2" s="3"/>
      <c r="F2" s="3"/>
      <c r="G2" s="3"/>
    </row>
    <row r="3" spans="1:14" ht="15" x14ac:dyDescent="0.25">
      <c r="A3" s="3"/>
      <c r="B3" s="3"/>
      <c r="C3" s="4"/>
      <c r="D3" s="3"/>
      <c r="E3" s="3"/>
      <c r="F3" s="3"/>
      <c r="G3" s="3"/>
    </row>
    <row r="4" spans="1:14" ht="30" x14ac:dyDescent="0.25">
      <c r="A4" s="5" t="s">
        <v>1</v>
      </c>
      <c r="B4" s="6"/>
      <c r="C4" s="6"/>
      <c r="D4" s="7">
        <v>45054</v>
      </c>
      <c r="E4" s="8" t="s">
        <v>2</v>
      </c>
      <c r="F4" s="8" t="s">
        <v>3</v>
      </c>
      <c r="G4" s="9"/>
    </row>
    <row r="5" spans="1:14" ht="15" x14ac:dyDescent="0.25">
      <c r="A5" s="10">
        <v>9872.33</v>
      </c>
      <c r="B5" s="11"/>
      <c r="C5" s="9" t="s">
        <v>4</v>
      </c>
      <c r="D5" s="12">
        <f>'[1]Bank precept account'!E7+'[1]Bank treasurers account'!F6</f>
        <v>7517.98</v>
      </c>
      <c r="E5" s="12">
        <f>D5</f>
        <v>7517.98</v>
      </c>
      <c r="F5" s="9"/>
      <c r="G5" s="9"/>
    </row>
    <row r="6" spans="1:14" ht="15" x14ac:dyDescent="0.25">
      <c r="A6" s="13"/>
      <c r="B6" s="3"/>
      <c r="C6" s="14" t="s">
        <v>5</v>
      </c>
      <c r="D6" s="13"/>
      <c r="E6" s="3"/>
      <c r="F6" s="3"/>
      <c r="G6" s="3"/>
      <c r="K6" s="9"/>
      <c r="L6" s="13"/>
    </row>
    <row r="7" spans="1:14" ht="15" x14ac:dyDescent="0.25">
      <c r="A7" s="12">
        <v>10000</v>
      </c>
      <c r="B7" s="15"/>
      <c r="C7" s="3" t="s">
        <v>6</v>
      </c>
      <c r="D7" s="12">
        <f>'[1]receipts-payments analysis'!C122</f>
        <v>7875</v>
      </c>
      <c r="E7" s="16">
        <v>10500</v>
      </c>
      <c r="F7" s="17">
        <f>E7-D7</f>
        <v>2625</v>
      </c>
      <c r="G7" s="3"/>
      <c r="K7" s="3"/>
      <c r="L7" s="12"/>
    </row>
    <row r="8" spans="1:14" ht="15" x14ac:dyDescent="0.25">
      <c r="A8" s="12">
        <v>19.149999999999999</v>
      </c>
      <c r="B8" s="15"/>
      <c r="C8" s="3" t="s">
        <v>7</v>
      </c>
      <c r="D8" s="12">
        <f>'[1]receipts-payments analysis'!D122</f>
        <v>4.21</v>
      </c>
      <c r="E8" s="16">
        <v>5</v>
      </c>
      <c r="F8" s="17">
        <f>E8-D8</f>
        <v>0.79</v>
      </c>
      <c r="G8" s="3"/>
      <c r="K8" s="3"/>
      <c r="L8" s="12"/>
    </row>
    <row r="9" spans="1:14" ht="15" x14ac:dyDescent="0.25">
      <c r="A9" s="12"/>
      <c r="B9" s="15"/>
      <c r="C9" s="3" t="s">
        <v>8</v>
      </c>
      <c r="D9" s="12"/>
      <c r="E9" s="15"/>
      <c r="F9" s="17"/>
      <c r="G9" s="3"/>
      <c r="K9" s="3"/>
      <c r="L9" s="12"/>
    </row>
    <row r="10" spans="1:14" ht="15" x14ac:dyDescent="0.25">
      <c r="A10" s="12"/>
      <c r="B10" s="15"/>
      <c r="C10" s="3" t="s">
        <v>9</v>
      </c>
      <c r="D10" s="12"/>
      <c r="E10" s="15"/>
      <c r="F10" s="17"/>
      <c r="G10" s="3"/>
      <c r="K10" s="3"/>
      <c r="L10" s="12"/>
    </row>
    <row r="11" spans="1:14" ht="15" x14ac:dyDescent="0.25">
      <c r="A11" s="12">
        <v>100</v>
      </c>
      <c r="B11" s="15"/>
      <c r="C11" s="3" t="s">
        <v>10</v>
      </c>
      <c r="D11" s="12">
        <f>'[1]receipts-payments analysis'!F122</f>
        <v>0</v>
      </c>
      <c r="E11" s="15">
        <v>0</v>
      </c>
      <c r="F11" s="17">
        <f t="shared" ref="F11" si="0">E11-D11</f>
        <v>0</v>
      </c>
      <c r="G11" s="3"/>
      <c r="K11" s="3"/>
      <c r="L11" s="12"/>
    </row>
    <row r="12" spans="1:14" ht="15" x14ac:dyDescent="0.25">
      <c r="A12" s="18">
        <f>SUM(A5:A11)</f>
        <v>19991.480000000003</v>
      </c>
      <c r="B12" s="11"/>
      <c r="C12" s="19" t="s">
        <v>11</v>
      </c>
      <c r="D12" s="18">
        <f>SUM(D5:D11)</f>
        <v>15397.189999999999</v>
      </c>
      <c r="E12" s="18"/>
      <c r="F12" s="18"/>
      <c r="G12" s="9"/>
      <c r="J12" s="20"/>
      <c r="K12" s="21"/>
      <c r="L12" s="22"/>
      <c r="M12" s="20"/>
      <c r="N12" s="20"/>
    </row>
    <row r="13" spans="1:14" ht="30" x14ac:dyDescent="0.25">
      <c r="A13" s="13"/>
      <c r="B13" s="3"/>
      <c r="C13" s="14" t="s">
        <v>12</v>
      </c>
      <c r="D13" s="13"/>
      <c r="E13" s="23" t="s">
        <v>2</v>
      </c>
      <c r="F13" s="4" t="s">
        <v>3</v>
      </c>
      <c r="G13" s="3"/>
      <c r="J13" s="20"/>
      <c r="K13" s="21"/>
      <c r="L13" s="24"/>
      <c r="M13" s="20"/>
      <c r="N13" s="20"/>
    </row>
    <row r="14" spans="1:14" ht="15" x14ac:dyDescent="0.25">
      <c r="A14" s="25">
        <v>36.33</v>
      </c>
      <c r="B14" s="13"/>
      <c r="C14" s="3" t="s">
        <v>13</v>
      </c>
      <c r="D14" s="26">
        <f>'[1]receipts-payments analysis'!L122</f>
        <v>0</v>
      </c>
      <c r="E14" s="17">
        <v>55</v>
      </c>
      <c r="F14" s="17">
        <f t="shared" ref="F14:F28" si="1">E14-D14</f>
        <v>55</v>
      </c>
      <c r="G14" s="3"/>
      <c r="J14" s="20"/>
      <c r="K14" s="27"/>
      <c r="L14" s="28"/>
      <c r="M14" s="20"/>
      <c r="N14" s="20"/>
    </row>
    <row r="15" spans="1:14" ht="15" x14ac:dyDescent="0.25">
      <c r="A15" s="17">
        <v>3991.5</v>
      </c>
      <c r="B15" s="13"/>
      <c r="C15" s="3" t="s">
        <v>14</v>
      </c>
      <c r="D15" s="29">
        <f>'[1]receipts-payments analysis'!M124</f>
        <v>0</v>
      </c>
      <c r="E15" s="17">
        <v>3250</v>
      </c>
      <c r="F15" s="17">
        <f t="shared" si="1"/>
        <v>3250</v>
      </c>
      <c r="G15" s="3"/>
      <c r="I15" s="20"/>
      <c r="J15" s="30"/>
      <c r="K15" s="27"/>
      <c r="L15" s="31"/>
      <c r="M15" s="20"/>
      <c r="N15" s="20"/>
    </row>
    <row r="16" spans="1:14" x14ac:dyDescent="0.2">
      <c r="A16" s="17">
        <v>0</v>
      </c>
      <c r="B16" s="13"/>
      <c r="C16" s="3" t="s">
        <v>15</v>
      </c>
      <c r="D16" s="17"/>
      <c r="E16" s="17">
        <v>50</v>
      </c>
      <c r="F16" s="17">
        <f t="shared" si="1"/>
        <v>50</v>
      </c>
      <c r="G16" s="3"/>
      <c r="I16" s="20"/>
      <c r="J16" s="30"/>
      <c r="K16" s="27"/>
      <c r="L16" s="32"/>
      <c r="M16" s="20"/>
      <c r="N16" s="20"/>
    </row>
    <row r="17" spans="1:14" ht="15" x14ac:dyDescent="0.25">
      <c r="A17" s="17">
        <v>3366</v>
      </c>
      <c r="B17" s="3"/>
      <c r="C17" s="3" t="s">
        <v>16</v>
      </c>
      <c r="D17" s="29">
        <f>'[1]receipts-payments analysis'!R122</f>
        <v>0</v>
      </c>
      <c r="E17" s="17">
        <v>3672</v>
      </c>
      <c r="F17" s="17">
        <f t="shared" si="1"/>
        <v>3672</v>
      </c>
      <c r="G17" s="3"/>
      <c r="I17" s="20"/>
      <c r="J17" s="30"/>
      <c r="K17" s="27"/>
      <c r="L17" s="31"/>
      <c r="M17" s="20"/>
      <c r="N17" s="20"/>
    </row>
    <row r="18" spans="1:14" ht="15" x14ac:dyDescent="0.25">
      <c r="A18" s="17">
        <v>87.5</v>
      </c>
      <c r="B18" s="3"/>
      <c r="C18" s="3" t="s">
        <v>17</v>
      </c>
      <c r="D18" s="29">
        <f>'[1]receipts-payments analysis'!T122</f>
        <v>0</v>
      </c>
      <c r="E18" s="17">
        <v>192</v>
      </c>
      <c r="F18" s="17">
        <f t="shared" si="1"/>
        <v>192</v>
      </c>
      <c r="G18" s="3"/>
      <c r="I18" s="20"/>
      <c r="J18" s="30"/>
      <c r="K18" s="27"/>
      <c r="L18" s="31"/>
      <c r="M18" s="20"/>
      <c r="N18" s="20"/>
    </row>
    <row r="19" spans="1:14" ht="15" x14ac:dyDescent="0.25">
      <c r="A19" s="17">
        <v>416.4</v>
      </c>
      <c r="B19" s="3"/>
      <c r="C19" s="3" t="s">
        <v>18</v>
      </c>
      <c r="D19" s="29">
        <f>'[1]receipts-payments analysis'!U122</f>
        <v>0</v>
      </c>
      <c r="E19" s="17">
        <v>458</v>
      </c>
      <c r="F19" s="17">
        <f t="shared" si="1"/>
        <v>458</v>
      </c>
      <c r="G19" s="3"/>
      <c r="I19" s="20"/>
      <c r="J19" s="30"/>
      <c r="K19" s="27"/>
      <c r="L19" s="31"/>
      <c r="M19" s="20"/>
      <c r="N19" s="20"/>
    </row>
    <row r="20" spans="1:14" ht="15" x14ac:dyDescent="0.25">
      <c r="A20" s="17">
        <v>121.46</v>
      </c>
      <c r="B20" s="3"/>
      <c r="C20" s="3" t="s">
        <v>19</v>
      </c>
      <c r="D20" s="29">
        <f>'[1]receipts-payments analysis'!V122</f>
        <v>0</v>
      </c>
      <c r="E20" s="17">
        <v>133</v>
      </c>
      <c r="F20" s="17">
        <f t="shared" si="1"/>
        <v>133</v>
      </c>
      <c r="G20" s="3"/>
      <c r="I20" s="20"/>
      <c r="J20" s="30"/>
      <c r="K20" s="27"/>
      <c r="L20" s="31"/>
      <c r="M20" s="20"/>
      <c r="N20" s="20"/>
    </row>
    <row r="21" spans="1:14" ht="15" x14ac:dyDescent="0.25">
      <c r="A21" s="17">
        <v>185</v>
      </c>
      <c r="B21" s="3"/>
      <c r="C21" s="3" t="s">
        <v>20</v>
      </c>
      <c r="D21" s="29">
        <f>'[1]receipts-payments analysis'!W122</f>
        <v>0</v>
      </c>
      <c r="E21" s="17">
        <v>220</v>
      </c>
      <c r="F21" s="17">
        <f t="shared" si="1"/>
        <v>220</v>
      </c>
      <c r="G21" s="3"/>
      <c r="I21" s="20"/>
      <c r="J21" s="30"/>
      <c r="K21" s="27"/>
      <c r="L21" s="31"/>
      <c r="M21" s="20"/>
      <c r="N21" s="20"/>
    </row>
    <row r="22" spans="1:14" ht="15" x14ac:dyDescent="0.25">
      <c r="A22" s="17">
        <v>31.5</v>
      </c>
      <c r="B22" s="3"/>
      <c r="C22" s="3" t="s">
        <v>21</v>
      </c>
      <c r="D22" s="29">
        <f>'[1]receipts-payments analysis'!X122</f>
        <v>0</v>
      </c>
      <c r="E22" s="17">
        <v>35</v>
      </c>
      <c r="F22" s="17">
        <f t="shared" si="1"/>
        <v>35</v>
      </c>
      <c r="G22" s="3"/>
      <c r="I22" s="20"/>
      <c r="J22" s="30"/>
      <c r="K22" s="27"/>
      <c r="L22" s="31"/>
      <c r="M22" s="20"/>
      <c r="N22" s="20"/>
    </row>
    <row r="23" spans="1:14" ht="15" x14ac:dyDescent="0.25">
      <c r="A23" s="17">
        <v>577.66</v>
      </c>
      <c r="B23" s="3"/>
      <c r="C23" s="3" t="s">
        <v>22</v>
      </c>
      <c r="D23" s="29">
        <f>'[1]receipts-payments analysis'!Y122</f>
        <v>0</v>
      </c>
      <c r="E23" s="17">
        <v>578</v>
      </c>
      <c r="F23" s="17">
        <f t="shared" si="1"/>
        <v>578</v>
      </c>
      <c r="G23" s="3"/>
      <c r="I23" s="20"/>
      <c r="J23" s="30"/>
      <c r="K23" s="27"/>
      <c r="L23" s="31"/>
      <c r="M23" s="20"/>
      <c r="N23" s="20"/>
    </row>
    <row r="24" spans="1:14" ht="15" x14ac:dyDescent="0.25">
      <c r="A24" s="17">
        <v>76.5</v>
      </c>
      <c r="B24" s="3"/>
      <c r="C24" s="3" t="s">
        <v>23</v>
      </c>
      <c r="D24" s="29">
        <f>'[1]receipts-payments analysis'!Z122</f>
        <v>0</v>
      </c>
      <c r="E24" s="17">
        <v>165</v>
      </c>
      <c r="F24" s="17">
        <f t="shared" si="1"/>
        <v>165</v>
      </c>
      <c r="G24" s="3"/>
      <c r="I24" s="20"/>
      <c r="J24" s="30"/>
      <c r="K24" s="27"/>
      <c r="L24" s="31"/>
      <c r="M24" s="20"/>
      <c r="N24" s="20"/>
    </row>
    <row r="25" spans="1:14" x14ac:dyDescent="0.2">
      <c r="A25" s="17">
        <v>0</v>
      </c>
      <c r="B25" s="13"/>
      <c r="C25" s="3" t="s">
        <v>9</v>
      </c>
      <c r="D25" s="17"/>
      <c r="E25" s="17"/>
      <c r="F25" s="17">
        <f t="shared" si="1"/>
        <v>0</v>
      </c>
      <c r="G25" s="3"/>
      <c r="I25" s="20"/>
      <c r="J25" s="30"/>
      <c r="K25" s="27"/>
      <c r="L25" s="32"/>
      <c r="M25" s="20"/>
      <c r="N25" s="20"/>
    </row>
    <row r="26" spans="1:14" ht="15" x14ac:dyDescent="0.25">
      <c r="A26" s="17">
        <f>128.4+3095.46</f>
        <v>3223.86</v>
      </c>
      <c r="B26" s="3"/>
      <c r="C26" s="3" t="s">
        <v>24</v>
      </c>
      <c r="D26" s="29">
        <f>'[1]receipts-payments analysis'!AB122</f>
        <v>0</v>
      </c>
      <c r="E26" s="17">
        <v>1000</v>
      </c>
      <c r="F26" s="17">
        <f t="shared" si="1"/>
        <v>1000</v>
      </c>
      <c r="G26" s="3"/>
      <c r="I26" s="20"/>
      <c r="J26" s="30"/>
      <c r="K26" s="27"/>
      <c r="L26" s="31"/>
      <c r="M26" s="20"/>
      <c r="N26" s="20"/>
    </row>
    <row r="27" spans="1:14" ht="15" x14ac:dyDescent="0.25">
      <c r="A27" s="17">
        <v>35</v>
      </c>
      <c r="B27" s="3"/>
      <c r="C27" s="3" t="s">
        <v>25</v>
      </c>
      <c r="D27" s="29">
        <f>'[1]receipts-payments analysis'!AE122</f>
        <v>0</v>
      </c>
      <c r="E27" s="17">
        <v>40</v>
      </c>
      <c r="F27" s="17">
        <f t="shared" si="1"/>
        <v>40</v>
      </c>
      <c r="G27" s="3"/>
      <c r="I27" s="20"/>
      <c r="J27" s="30"/>
      <c r="K27" s="27"/>
      <c r="L27" s="31"/>
      <c r="M27" s="20"/>
      <c r="N27" s="20"/>
    </row>
    <row r="28" spans="1:14" x14ac:dyDescent="0.2">
      <c r="A28" s="17">
        <v>0</v>
      </c>
      <c r="B28" s="3"/>
      <c r="C28" s="3" t="s">
        <v>26</v>
      </c>
      <c r="D28" s="17"/>
      <c r="E28" s="17">
        <v>1000</v>
      </c>
      <c r="F28" s="17">
        <f t="shared" si="1"/>
        <v>1000</v>
      </c>
      <c r="G28" s="3"/>
      <c r="I28" s="20"/>
      <c r="J28" s="30"/>
      <c r="K28" s="27"/>
      <c r="L28" s="32"/>
      <c r="M28" s="20"/>
      <c r="N28" s="20"/>
    </row>
    <row r="29" spans="1:14" ht="15.75" thickBot="1" x14ac:dyDescent="0.3">
      <c r="A29" s="33">
        <f>SUM(A14:A28)</f>
        <v>12148.71</v>
      </c>
      <c r="B29" s="3"/>
      <c r="C29" s="34" t="s">
        <v>27</v>
      </c>
      <c r="D29" s="33">
        <f>SUM(D14:D28)</f>
        <v>0</v>
      </c>
      <c r="E29" s="33">
        <f>SUM(E14:E28)</f>
        <v>10848</v>
      </c>
      <c r="F29" s="33">
        <f>SUM(F14:F28)</f>
        <v>10848</v>
      </c>
      <c r="G29" s="3"/>
      <c r="I29" s="20"/>
      <c r="J29" s="30"/>
      <c r="K29" s="21"/>
      <c r="L29" s="31"/>
      <c r="M29" s="20"/>
      <c r="N29" s="20"/>
    </row>
    <row r="30" spans="1:14" ht="15.75" thickTop="1" x14ac:dyDescent="0.25">
      <c r="A30" s="17"/>
      <c r="B30" s="35" t="s">
        <v>28</v>
      </c>
      <c r="C30" s="3" t="s">
        <v>29</v>
      </c>
      <c r="D30" s="17"/>
      <c r="E30" s="17">
        <v>0</v>
      </c>
      <c r="F30" s="17">
        <f t="shared" ref="F30:F35" si="2">E30-D30</f>
        <v>0</v>
      </c>
      <c r="G30" s="3"/>
      <c r="I30" s="20"/>
      <c r="J30" s="30"/>
      <c r="K30" s="27"/>
      <c r="L30" s="32"/>
      <c r="M30" s="20"/>
      <c r="N30" s="20"/>
    </row>
    <row r="31" spans="1:14" ht="15" x14ac:dyDescent="0.25">
      <c r="A31" s="17">
        <v>157</v>
      </c>
      <c r="B31" s="3"/>
      <c r="C31" s="3" t="s">
        <v>30</v>
      </c>
      <c r="D31" s="29">
        <f>'[1]receipts-payments analysis'!AG122</f>
        <v>0</v>
      </c>
      <c r="E31" s="17"/>
      <c r="F31" s="17">
        <f t="shared" si="2"/>
        <v>0</v>
      </c>
      <c r="G31" s="3"/>
      <c r="I31" s="20"/>
      <c r="J31" s="30"/>
      <c r="K31" s="27"/>
      <c r="L31" s="31"/>
      <c r="M31" s="20"/>
      <c r="N31" s="20"/>
    </row>
    <row r="32" spans="1:14" x14ac:dyDescent="0.2">
      <c r="A32" s="17"/>
      <c r="B32" s="3"/>
      <c r="C32" s="3" t="s">
        <v>31</v>
      </c>
      <c r="D32" s="17">
        <v>0</v>
      </c>
      <c r="E32" s="17"/>
      <c r="F32" s="17">
        <f t="shared" si="2"/>
        <v>0</v>
      </c>
      <c r="G32" s="3"/>
      <c r="I32" s="20"/>
      <c r="J32" s="30"/>
      <c r="K32" s="27"/>
      <c r="L32" s="32"/>
      <c r="M32" s="20"/>
      <c r="N32" s="20"/>
    </row>
    <row r="33" spans="1:14" x14ac:dyDescent="0.2">
      <c r="A33" s="17"/>
      <c r="B33" s="3"/>
      <c r="C33" s="3" t="s">
        <v>32</v>
      </c>
      <c r="D33" s="17">
        <v>0</v>
      </c>
      <c r="E33" s="17">
        <v>250</v>
      </c>
      <c r="F33" s="17">
        <f t="shared" si="2"/>
        <v>250</v>
      </c>
      <c r="G33" s="3"/>
      <c r="I33" s="20"/>
      <c r="J33" s="30"/>
      <c r="K33" s="27"/>
      <c r="L33" s="32"/>
      <c r="M33" s="20"/>
      <c r="N33" s="20"/>
    </row>
    <row r="34" spans="1:14" ht="15" x14ac:dyDescent="0.25">
      <c r="A34" s="17">
        <v>19.079999999999998</v>
      </c>
      <c r="B34" s="9"/>
      <c r="C34" s="3" t="s">
        <v>33</v>
      </c>
      <c r="D34" s="29">
        <f>'[1]receipts-payments analysis'!S122</f>
        <v>0</v>
      </c>
      <c r="E34" s="17"/>
      <c r="F34" s="17">
        <f t="shared" si="2"/>
        <v>0</v>
      </c>
      <c r="G34" s="3"/>
      <c r="I34" s="20"/>
      <c r="J34" s="30"/>
      <c r="K34" s="27"/>
      <c r="L34" s="31"/>
      <c r="M34" s="20"/>
      <c r="N34" s="20"/>
    </row>
    <row r="35" spans="1:14" ht="15.75" thickBot="1" x14ac:dyDescent="0.3">
      <c r="A35" s="33">
        <f>SUM(A30:A34)</f>
        <v>176.07999999999998</v>
      </c>
      <c r="B35" s="9" t="s">
        <v>28</v>
      </c>
      <c r="C35" s="34" t="s">
        <v>27</v>
      </c>
      <c r="D35" s="33">
        <f>SUM(D30:D34)</f>
        <v>0</v>
      </c>
      <c r="E35" s="33">
        <f>SUM(E30:E34)</f>
        <v>250</v>
      </c>
      <c r="F35" s="33">
        <f t="shared" si="2"/>
        <v>250</v>
      </c>
      <c r="G35" s="3"/>
      <c r="I35" s="20"/>
      <c r="J35" s="30"/>
      <c r="K35" s="21"/>
      <c r="L35" s="31"/>
      <c r="M35" s="20"/>
      <c r="N35" s="20"/>
    </row>
    <row r="36" spans="1:14" ht="15.75" thickTop="1" x14ac:dyDescent="0.25">
      <c r="A36" s="32">
        <v>148.71</v>
      </c>
      <c r="B36" s="3"/>
      <c r="C36" s="21" t="s">
        <v>34</v>
      </c>
      <c r="D36" s="31">
        <f>'[1]receipts-payments analysis'!AH122</f>
        <v>0</v>
      </c>
      <c r="E36" s="32"/>
      <c r="F36" s="32"/>
      <c r="G36" s="3"/>
      <c r="I36" s="20"/>
      <c r="J36" s="20"/>
      <c r="K36" s="21"/>
      <c r="L36" s="31"/>
      <c r="M36" s="20"/>
      <c r="N36" s="20"/>
    </row>
    <row r="37" spans="1:14" ht="15" x14ac:dyDescent="0.25">
      <c r="A37" s="36">
        <f>A29+A35+A36</f>
        <v>12473.499999999998</v>
      </c>
      <c r="B37" s="3"/>
      <c r="C37" s="37" t="s">
        <v>35</v>
      </c>
      <c r="D37" s="36">
        <f>D29+D35+D36</f>
        <v>0</v>
      </c>
      <c r="E37" s="36">
        <f>E29+E35</f>
        <v>11098</v>
      </c>
      <c r="F37" s="36">
        <f>E37-D37</f>
        <v>11098</v>
      </c>
      <c r="G37" s="3"/>
      <c r="I37" s="20"/>
      <c r="J37" s="38"/>
      <c r="K37" s="20"/>
      <c r="L37" s="20"/>
      <c r="M37" s="20"/>
      <c r="N37" s="20"/>
    </row>
    <row r="38" spans="1:14" ht="15" x14ac:dyDescent="0.25">
      <c r="A38" s="39"/>
      <c r="B38" s="3"/>
      <c r="C38" s="40" t="s">
        <v>36</v>
      </c>
      <c r="D38" s="39">
        <f>D12-D37</f>
        <v>15397.189999999999</v>
      </c>
      <c r="E38" s="39"/>
      <c r="F38" s="39"/>
      <c r="G38" s="3"/>
      <c r="I38" s="20"/>
      <c r="J38" s="38"/>
      <c r="K38" s="20"/>
      <c r="L38" s="20"/>
      <c r="M38" s="20"/>
      <c r="N38" s="20"/>
    </row>
    <row r="39" spans="1:14" ht="15" x14ac:dyDescent="0.25">
      <c r="A39" s="39"/>
      <c r="B39" s="3"/>
      <c r="C39" s="40"/>
      <c r="D39" s="39"/>
      <c r="E39" s="39"/>
      <c r="F39" s="39"/>
      <c r="G39" s="3"/>
      <c r="I39" s="20"/>
      <c r="J39" s="38"/>
      <c r="K39" s="20"/>
      <c r="L39" s="20"/>
      <c r="M39" s="20"/>
      <c r="N39" s="20"/>
    </row>
    <row r="40" spans="1:14" ht="15" x14ac:dyDescent="0.25">
      <c r="A40" s="41"/>
      <c r="B40" s="3"/>
      <c r="C40" s="14" t="s">
        <v>37</v>
      </c>
      <c r="D40" s="13"/>
      <c r="E40" s="13"/>
      <c r="F40" s="3"/>
      <c r="G40" s="3"/>
      <c r="I40" s="20"/>
      <c r="J40" s="42"/>
      <c r="K40" s="20"/>
      <c r="L40" s="20"/>
    </row>
    <row r="41" spans="1:14" ht="15" x14ac:dyDescent="0.25">
      <c r="A41" s="15"/>
      <c r="B41" s="3"/>
      <c r="C41" s="3" t="s">
        <v>38</v>
      </c>
      <c r="D41" s="43">
        <f>'[1]Bank precept account'!E26</f>
        <v>14528.36</v>
      </c>
      <c r="E41" s="13"/>
      <c r="F41" s="9"/>
      <c r="G41" s="44" t="s">
        <v>39</v>
      </c>
      <c r="I41" s="20"/>
      <c r="J41" s="38"/>
      <c r="K41" s="20"/>
      <c r="L41" s="20"/>
    </row>
    <row r="42" spans="1:14" ht="15" x14ac:dyDescent="0.25">
      <c r="A42" s="45"/>
      <c r="B42" s="12"/>
      <c r="C42" s="3" t="s">
        <v>40</v>
      </c>
      <c r="D42" s="43">
        <f>'[1]Bank treasurers account'!F36</f>
        <v>868.83</v>
      </c>
      <c r="E42" s="46"/>
      <c r="F42" s="13"/>
      <c r="G42" s="47">
        <f>D12-D37</f>
        <v>15397.189999999999</v>
      </c>
      <c r="I42" s="20"/>
      <c r="J42" s="48">
        <f>G42-D43</f>
        <v>0</v>
      </c>
      <c r="K42" s="20"/>
      <c r="L42" s="20"/>
    </row>
    <row r="43" spans="1:14" ht="15" x14ac:dyDescent="0.25">
      <c r="A43" s="49"/>
      <c r="B43" s="13"/>
      <c r="C43" s="19" t="s">
        <v>41</v>
      </c>
      <c r="D43" s="50">
        <f>SUM(D41:D42)</f>
        <v>15397.19</v>
      </c>
      <c r="E43" s="13"/>
      <c r="F43" s="13"/>
      <c r="G43" s="51"/>
      <c r="I43" s="20"/>
      <c r="J43" s="20"/>
      <c r="K43" s="20"/>
      <c r="L43" s="20"/>
    </row>
    <row r="44" spans="1:14" ht="15" x14ac:dyDescent="0.25">
      <c r="A44" s="41"/>
      <c r="B44" s="13"/>
      <c r="C44" s="14" t="s">
        <v>42</v>
      </c>
      <c r="D44" s="43"/>
      <c r="E44" s="3"/>
      <c r="F44" s="3"/>
      <c r="G44" s="51"/>
    </row>
    <row r="45" spans="1:14" ht="15" x14ac:dyDescent="0.25">
      <c r="A45" s="49"/>
      <c r="B45" s="12"/>
      <c r="C45" s="3" t="s">
        <v>43</v>
      </c>
      <c r="D45" s="43"/>
      <c r="E45" s="12"/>
      <c r="F45" s="3"/>
      <c r="G45" s="3"/>
    </row>
    <row r="46" spans="1:14" ht="15" x14ac:dyDescent="0.25">
      <c r="A46" s="49"/>
      <c r="B46" s="12"/>
      <c r="C46" s="3" t="s">
        <v>44</v>
      </c>
      <c r="D46" s="18">
        <v>0</v>
      </c>
      <c r="E46" s="12"/>
      <c r="F46" s="3"/>
      <c r="G46" s="3"/>
    </row>
    <row r="47" spans="1:14" ht="15" x14ac:dyDescent="0.25">
      <c r="A47" s="52"/>
      <c r="B47" s="53"/>
      <c r="C47" s="3" t="s">
        <v>45</v>
      </c>
      <c r="D47" s="29"/>
      <c r="E47" s="3"/>
      <c r="F47" s="3"/>
      <c r="G47" s="3"/>
    </row>
    <row r="48" spans="1:14" ht="15" x14ac:dyDescent="0.25">
      <c r="A48" s="3"/>
      <c r="B48" s="3"/>
      <c r="C48" s="21" t="s">
        <v>46</v>
      </c>
      <c r="D48" s="54">
        <f>D43-SUM(D47:D47)</f>
        <v>15397.19</v>
      </c>
      <c r="E48" s="3"/>
      <c r="F48" s="3"/>
      <c r="G48" s="3"/>
    </row>
    <row r="49" spans="1:7" ht="15" x14ac:dyDescent="0.25">
      <c r="A49" s="3"/>
      <c r="B49" s="55"/>
      <c r="C49" s="3"/>
      <c r="D49" s="56"/>
      <c r="E49" s="3"/>
      <c r="F49" s="3"/>
      <c r="G49" s="3"/>
    </row>
    <row r="50" spans="1:7" x14ac:dyDescent="0.2">
      <c r="A50" s="3"/>
      <c r="B50" s="3"/>
      <c r="C50" s="3"/>
      <c r="D50" s="3"/>
      <c r="E50" s="3"/>
      <c r="F50" s="3"/>
      <c r="G50" s="3"/>
    </row>
    <row r="51" spans="1:7" x14ac:dyDescent="0.2">
      <c r="A51" s="3"/>
      <c r="B51" s="3"/>
      <c r="C51" s="3"/>
      <c r="D51" s="3"/>
      <c r="E51" s="3"/>
      <c r="F51" s="3"/>
      <c r="G5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Coates Parish Clerk</dc:creator>
  <cp:lastModifiedBy>Coates Parish Clerk</cp:lastModifiedBy>
  <dcterms:created xsi:type="dcterms:W3CDTF">2023-05-10T16:03:22Z</dcterms:created>
  <dcterms:modified xsi:type="dcterms:W3CDTF">2023-05-10T16:04:04Z</dcterms:modified>
</cp:coreProperties>
</file>